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ah\Dropbox (iSEE)\Operations\Open Orders\5169 Mag-Saz Multi Item Order\"/>
    </mc:Choice>
  </mc:AlternateContent>
  <xr:revisionPtr revIDLastSave="0" documentId="13_ncr:1_{13F89352-8F96-40D0-AC7A-28DEB3A7BD13}" xr6:coauthVersionLast="47" xr6:coauthVersionMax="47" xr10:uidLastSave="{00000000-0000-0000-0000-000000000000}"/>
  <bookViews>
    <workbookView xWindow="28680" yWindow="-120" windowWidth="29040" windowHeight="15840" xr2:uid="{4931645D-A09A-4376-A54E-DA8922AE603D}"/>
  </bookViews>
  <sheets>
    <sheet name="Mag-Saz PO" sheetId="2" r:id="rId1"/>
    <sheet name="iSEE Plan" sheetId="3" r:id="rId2"/>
  </sheets>
  <definedNames>
    <definedName name="_xlnm._FilterDatabase" localSheetId="0" hidden="1">'Mag-Saz PO'!$A$2:$Q$2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9" i="2"/>
  <c r="K8" i="2"/>
  <c r="K4" i="2"/>
  <c r="K5" i="2"/>
  <c r="K6" i="2"/>
  <c r="K3" i="2"/>
  <c r="C15" i="3"/>
  <c r="C14" i="3"/>
  <c r="B14" i="3" s="1"/>
  <c r="C12" i="3"/>
  <c r="D11" i="3"/>
  <c r="D10" i="3"/>
  <c r="D9" i="3"/>
  <c r="D8" i="3"/>
  <c r="D7" i="3"/>
  <c r="D6" i="3"/>
  <c r="D5" i="3"/>
  <c r="D4" i="3"/>
  <c r="M9" i="2"/>
  <c r="M4" i="2"/>
  <c r="M12" i="2"/>
  <c r="M3" i="2"/>
  <c r="M10" i="2"/>
  <c r="M11" i="2"/>
  <c r="M7" i="2"/>
  <c r="M6" i="2"/>
  <c r="M5" i="2"/>
  <c r="M13" i="2"/>
  <c r="M8" i="2"/>
  <c r="I9" i="2"/>
  <c r="I4" i="2"/>
  <c r="I12" i="2"/>
  <c r="I3" i="2"/>
  <c r="I10" i="2"/>
  <c r="I11" i="2"/>
  <c r="I7" i="2"/>
  <c r="I6" i="2"/>
  <c r="I5" i="2"/>
  <c r="I13" i="2"/>
  <c r="I8" i="2"/>
  <c r="M14" i="2" l="1"/>
</calcChain>
</file>

<file path=xl/sharedStrings.xml><?xml version="1.0" encoding="utf-8"?>
<sst xmlns="http://schemas.openxmlformats.org/spreadsheetml/2006/main" count="167" uniqueCount="96">
  <si>
    <t>*For tax purposes, we want the ownership title of goods to change before items arrive at Kentucky warehouse.</t>
  </si>
  <si>
    <t>Title</t>
  </si>
  <si>
    <t>Item Number</t>
  </si>
  <si>
    <t>Description</t>
  </si>
  <si>
    <t>category</t>
  </si>
  <si>
    <t>Est. Unit Cost (less tax/freight)</t>
  </si>
  <si>
    <t>Tax*</t>
  </si>
  <si>
    <t>Freight</t>
  </si>
  <si>
    <t>Est. Unit Cost (w/ tax/freight)</t>
  </si>
  <si>
    <t>Total to Order</t>
  </si>
  <si>
    <t>Est. Total Cost</t>
  </si>
  <si>
    <t>Vendor</t>
  </si>
  <si>
    <t>99 BRAND FY22 H1 JULY-DEC</t>
  </si>
  <si>
    <t>DR MCGILLICUDDYS FY22 H1 JULY-DEC</t>
  </si>
  <si>
    <t>FIREBALL FY22 H1 JULY-DEC</t>
  </si>
  <si>
    <t>FRIS FY22 H1 JULY-DEC</t>
  </si>
  <si>
    <t>PLATINUM 7X FY22 H1 JULY-DEC</t>
  </si>
  <si>
    <t>SMALL FORMAT</t>
  </si>
  <si>
    <t>DISPLAY</t>
  </si>
  <si>
    <t>CANADIAN MIST FY22 H1 JULY-DEC</t>
  </si>
  <si>
    <t>CHI CHIS FY22 H1 JULY-DEC</t>
  </si>
  <si>
    <t>EARLY TIMES FY22 H1 JULY-DEC</t>
  </si>
  <si>
    <t>THE CLUB FY22 H1 JULY-DEC</t>
  </si>
  <si>
    <t>165566</t>
  </si>
  <si>
    <t>99 BRAND SMALL SIZE COLD BOX DOOR RACK (SUCTION UNIT) (PERFECT STORE)</t>
  </si>
  <si>
    <t>169469</t>
  </si>
  <si>
    <t>CANADIAN MIST COLD BOX SUCTION UNIT</t>
  </si>
  <si>
    <t>162044</t>
  </si>
  <si>
    <t>CHI-CHIS SMALL SIZE COLD BOX DOOR RACK (SUCTION UNIT)</t>
  </si>
  <si>
    <t>168354</t>
  </si>
  <si>
    <t xml:space="preserve">CHI-CHIS 3-FACING PUSHER (MODULAR UNIT-CAN ADJUST # OF FACINGS) </t>
  </si>
  <si>
    <t>NFAM0109</t>
  </si>
  <si>
    <t>DR COLD SMALL SIZE BOX DOOR RACK (SUCTION UNIT)</t>
  </si>
  <si>
    <t>SMALL SIZE</t>
  </si>
  <si>
    <t>169499</t>
  </si>
  <si>
    <t>EARLY TIMES COLD BOX SUCTION UNIT</t>
  </si>
  <si>
    <t>166929</t>
  </si>
  <si>
    <t>FIREBALL SMALL FORMAT COOLER DOOR HANGING RACK – FOR CARRIER PACKS</t>
  </si>
  <si>
    <t>PFCW0067</t>
  </si>
  <si>
    <t>FIREBALL SMALL SIZE COLD BOX DOOR RACK (SUCTION UNIT)</t>
  </si>
  <si>
    <t>168889</t>
  </si>
  <si>
    <t>FRIS FRIS YOUR HARD SELTZER COOLER DOOR SUCTION UNIT</t>
  </si>
  <si>
    <t>161773</t>
  </si>
  <si>
    <t>PLATINUM 7X SMALL SIZE COLD BOX DOOR RACK (SUCTION UNIT)</t>
  </si>
  <si>
    <t>167720</t>
  </si>
  <si>
    <t>THE CLUB GRAVITY FED PUSHER UNIT - 200ML</t>
  </si>
  <si>
    <t>iSee Store Innovations</t>
  </si>
  <si>
    <t>2021 ISEE PRICE</t>
  </si>
  <si>
    <t>iSEE Item</t>
  </si>
  <si>
    <t>Stock vs. Custom</t>
  </si>
  <si>
    <t>BIN-CLR</t>
  </si>
  <si>
    <t xml:space="preserve">2460P </t>
  </si>
  <si>
    <t>Estimated Ship Date</t>
  </si>
  <si>
    <t>Mid-Sept</t>
  </si>
  <si>
    <t>SO#5169 MAGNOLIA-SAZERAC</t>
  </si>
  <si>
    <t>ISEE ITEM</t>
  </si>
  <si>
    <t>UNITS</t>
  </si>
  <si>
    <t>BOXES</t>
  </si>
  <si>
    <t>CUSTOMER ITEM #</t>
  </si>
  <si>
    <t>BRAND</t>
  </si>
  <si>
    <t>DO WE HAVE ARTWORK?</t>
  </si>
  <si>
    <t>STOCK/CUSTOM</t>
  </si>
  <si>
    <t>ESTIMATED SHIP DATE</t>
  </si>
  <si>
    <t>Notes</t>
  </si>
  <si>
    <t>BIN20</t>
  </si>
  <si>
    <t>Fireball</t>
  </si>
  <si>
    <t>Yes - Need to get to ML</t>
  </si>
  <si>
    <t>Do we want to ship 496 units remaining from Inventory?
Then the rest would ship from BIN-CLR</t>
  </si>
  <si>
    <t>99 Brand</t>
  </si>
  <si>
    <t>Change to BIN-CLR</t>
  </si>
  <si>
    <t>Dr. Cold</t>
  </si>
  <si>
    <t>Inventory</t>
  </si>
  <si>
    <t>ASAP</t>
  </si>
  <si>
    <t>Chi-Chis</t>
  </si>
  <si>
    <t>Platium 7X</t>
  </si>
  <si>
    <t>Canadian Mist</t>
  </si>
  <si>
    <t>NO</t>
  </si>
  <si>
    <t>Do you want to save BIN20 for this or change this to BIN-CLR while we wait for artwork?</t>
  </si>
  <si>
    <t>Early Times</t>
  </si>
  <si>
    <t>PG-MOD-N-WHT-3KIT</t>
  </si>
  <si>
    <t xml:space="preserve">Custom </t>
  </si>
  <si>
    <t>PG-MOD-N-BLK-3KIT</t>
  </si>
  <si>
    <t>The Club</t>
  </si>
  <si>
    <r>
      <t xml:space="preserve">We could make roughly 250 units of 3kits at Simon/Valley to ship ASAP (mid-August)
We can make an additional 700 units from PO#2499P (mid-to-late September)
We would need to source the remaining (roughly 100 units) from China.
*I am rough estimating QTYs as we occasionally have breakage with these so these locally built QTYs may fluxuate.
If we do this we lose all inbound inventory, FYI
</t>
    </r>
    <r>
      <rPr>
        <sz val="11"/>
        <color rgb="FFFF0000"/>
        <rFont val="Calibri"/>
        <family val="2"/>
        <scheme val="minor"/>
      </rPr>
      <t xml:space="preserve">
How do you want to proceed?</t>
    </r>
  </si>
  <si>
    <t>WLOC-6-TIER</t>
  </si>
  <si>
    <t>Stock</t>
  </si>
  <si>
    <t>Early August</t>
  </si>
  <si>
    <t>Custom</t>
  </si>
  <si>
    <t>TBD</t>
  </si>
  <si>
    <t>Hard Seltzer</t>
  </si>
  <si>
    <t>BIN20 = 496 units
BIN-CLR = 1199</t>
  </si>
  <si>
    <t>Stock
2460P</t>
  </si>
  <si>
    <t>Early August
Mid-Sept</t>
  </si>
  <si>
    <t>250 units = Stock
747 units = Custom</t>
  </si>
  <si>
    <t>August
TBD</t>
  </si>
  <si>
    <t>248 boxes
599.5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</si>
</sst>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;\([$$-409]#,##0.00\);[$$-409]#,##0.00;@"/>
  </numFmts>
  <fonts count="7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top" wrapText="1" shrinkToFit="1" readingOrder="1"/>
    </xf>
    <xf numFmtId="0" fontId="0" fillId="0" borderId="0" xfId="0" applyFont="1" applyAlignment="1">
      <alignment horizontal="left" vertical="top"/>
    </xf>
    <xf numFmtId="49" fontId="2" fillId="3" borderId="1" xfId="0" applyNumberFormat="1" applyFont="1" applyFill="1" applyBorder="1" applyAlignment="1">
      <alignment horizontal="left" vertical="top" wrapText="1" shrinkToFit="1" readingOrder="1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 shrinkToFit="1" readingOrder="1"/>
    </xf>
    <xf numFmtId="0" fontId="1" fillId="2" borderId="0" xfId="0" applyFont="1" applyFill="1" applyBorder="1" applyAlignment="1">
      <alignment horizontal="center" vertical="center" wrapText="1" shrinkToFit="1" readingOrder="1"/>
    </xf>
    <xf numFmtId="0" fontId="1" fillId="0" borderId="1" xfId="0" applyFont="1" applyFill="1" applyBorder="1" applyAlignment="1">
      <alignment horizontal="left" vertical="top" wrapText="1" shrinkToFit="1" readingOrder="1"/>
    </xf>
    <xf numFmtId="49" fontId="2" fillId="0" borderId="1" xfId="0" applyNumberFormat="1" applyFont="1" applyFill="1" applyBorder="1" applyAlignment="1">
      <alignment horizontal="left" vertical="top" wrapText="1" shrinkToFit="1" readingOrder="1"/>
    </xf>
    <xf numFmtId="164" fontId="2" fillId="0" borderId="1" xfId="0" applyNumberFormat="1" applyFont="1" applyFill="1" applyBorder="1" applyAlignment="1">
      <alignment horizontal="left" vertical="top" wrapText="1" shrinkToFit="1" readingOrder="1"/>
    </xf>
    <xf numFmtId="0" fontId="2" fillId="0" borderId="1" xfId="0" applyFont="1" applyFill="1" applyBorder="1" applyAlignment="1">
      <alignment horizontal="left" vertical="top" wrapText="1" shrinkToFit="1" readingOrder="1"/>
    </xf>
    <xf numFmtId="164" fontId="2" fillId="0" borderId="3" xfId="0" applyNumberFormat="1" applyFont="1" applyFill="1" applyBorder="1" applyAlignment="1">
      <alignment horizontal="left" vertical="top" wrapText="1" shrinkToFit="1" readingOrder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164" fontId="2" fillId="0" borderId="0" xfId="0" applyNumberFormat="1" applyFont="1" applyFill="1" applyBorder="1" applyAlignment="1">
      <alignment horizontal="left" vertical="top" wrapText="1" shrinkToFit="1" readingOrder="1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A394-29A9-4448-8C1F-8AB40AEAF5CC}">
  <dimension ref="A1:Q14"/>
  <sheetViews>
    <sheetView tabSelected="1" topLeftCell="B1" zoomScale="90" zoomScaleNormal="90" workbookViewId="0">
      <selection activeCell="E15" sqref="E15"/>
    </sheetView>
  </sheetViews>
  <sheetFormatPr defaultRowHeight="28.5" customHeight="1" x14ac:dyDescent="0.3"/>
  <cols>
    <col min="1" max="1" width="31.5546875" customWidth="1"/>
    <col min="2" max="2" width="14.77734375" customWidth="1"/>
    <col min="3" max="3" width="54.77734375" customWidth="1"/>
    <col min="4" max="4" width="14.5546875" customWidth="1"/>
    <col min="5" max="9" width="15.21875" customWidth="1"/>
    <col min="10" max="12" width="15.77734375" customWidth="1"/>
    <col min="13" max="13" width="15.21875" customWidth="1"/>
    <col min="14" max="14" width="2.109375" customWidth="1"/>
    <col min="15" max="15" width="18.33203125" style="6" bestFit="1" customWidth="1"/>
    <col min="16" max="16" width="16.5546875" style="6" customWidth="1"/>
    <col min="17" max="17" width="16.44140625" style="6" customWidth="1"/>
  </cols>
  <sheetData>
    <row r="1" spans="1:17" ht="28.5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4" customFormat="1" ht="28.5" customHeight="1" x14ac:dyDescent="0.3">
      <c r="A2" s="3" t="s">
        <v>21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47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 t="s">
        <v>11</v>
      </c>
      <c r="M2" s="1" t="s">
        <v>10</v>
      </c>
      <c r="N2" s="12"/>
      <c r="O2" s="13" t="s">
        <v>48</v>
      </c>
      <c r="P2" s="13" t="s">
        <v>49</v>
      </c>
      <c r="Q2" s="13" t="s">
        <v>52</v>
      </c>
    </row>
    <row r="3" spans="1:17" s="20" customFormat="1" ht="28.5" customHeight="1" x14ac:dyDescent="0.3">
      <c r="A3" s="14" t="s">
        <v>1</v>
      </c>
      <c r="B3" s="15" t="s">
        <v>31</v>
      </c>
      <c r="C3" s="15" t="s">
        <v>32</v>
      </c>
      <c r="D3" s="15" t="s">
        <v>33</v>
      </c>
      <c r="E3" s="16">
        <v>13.3</v>
      </c>
      <c r="F3" s="16">
        <v>13.8</v>
      </c>
      <c r="G3" s="16"/>
      <c r="H3" s="16"/>
      <c r="I3" s="16">
        <f>E3+G3+H3</f>
        <v>13.3</v>
      </c>
      <c r="J3" s="17">
        <v>531</v>
      </c>
      <c r="K3" s="17">
        <f>J3/2</f>
        <v>265.5</v>
      </c>
      <c r="L3" s="15" t="s">
        <v>46</v>
      </c>
      <c r="M3" s="16">
        <f>SUM(F3*J3)</f>
        <v>7327.8</v>
      </c>
      <c r="N3" s="18"/>
      <c r="O3" s="19" t="s">
        <v>64</v>
      </c>
      <c r="P3" s="19" t="s">
        <v>85</v>
      </c>
      <c r="Q3" s="19" t="s">
        <v>86</v>
      </c>
    </row>
    <row r="4" spans="1:17" s="22" customFormat="1" ht="28.5" customHeight="1" x14ac:dyDescent="0.3">
      <c r="A4" s="15" t="s">
        <v>20</v>
      </c>
      <c r="B4" s="15" t="s">
        <v>27</v>
      </c>
      <c r="C4" s="15" t="s">
        <v>28</v>
      </c>
      <c r="D4" s="15" t="s">
        <v>17</v>
      </c>
      <c r="E4" s="16">
        <v>13.3</v>
      </c>
      <c r="F4" s="16">
        <v>13.8</v>
      </c>
      <c r="G4" s="16"/>
      <c r="H4" s="16"/>
      <c r="I4" s="16">
        <f>E4+G4+H4</f>
        <v>13.3</v>
      </c>
      <c r="J4" s="17">
        <v>455</v>
      </c>
      <c r="K4" s="17">
        <f t="shared" ref="K4:K10" si="0">J4/2</f>
        <v>227.5</v>
      </c>
      <c r="L4" s="15" t="s">
        <v>46</v>
      </c>
      <c r="M4" s="16">
        <f>SUM(F4*J4)</f>
        <v>6279</v>
      </c>
      <c r="N4" s="21"/>
      <c r="O4" s="19" t="s">
        <v>64</v>
      </c>
      <c r="P4" s="19" t="s">
        <v>85</v>
      </c>
      <c r="Q4" s="19" t="s">
        <v>86</v>
      </c>
    </row>
    <row r="5" spans="1:17" s="22" customFormat="1" ht="28.5" customHeight="1" x14ac:dyDescent="0.3">
      <c r="A5" s="15" t="s">
        <v>13</v>
      </c>
      <c r="B5" s="15" t="s">
        <v>42</v>
      </c>
      <c r="C5" s="15" t="s">
        <v>43</v>
      </c>
      <c r="D5" s="15" t="s">
        <v>33</v>
      </c>
      <c r="E5" s="16">
        <v>13.3</v>
      </c>
      <c r="F5" s="16">
        <v>13.8</v>
      </c>
      <c r="G5" s="16"/>
      <c r="H5" s="16"/>
      <c r="I5" s="16">
        <f>E5+G5+H5</f>
        <v>13.3</v>
      </c>
      <c r="J5" s="17">
        <v>365</v>
      </c>
      <c r="K5" s="17">
        <f t="shared" si="0"/>
        <v>182.5</v>
      </c>
      <c r="L5" s="15" t="s">
        <v>46</v>
      </c>
      <c r="M5" s="16">
        <f>SUM(F5*J5)</f>
        <v>5037</v>
      </c>
      <c r="N5" s="21"/>
      <c r="O5" s="19" t="s">
        <v>64</v>
      </c>
      <c r="P5" s="19" t="s">
        <v>85</v>
      </c>
      <c r="Q5" s="19" t="s">
        <v>86</v>
      </c>
    </row>
    <row r="6" spans="1:17" s="22" customFormat="1" ht="28.5" customHeight="1" x14ac:dyDescent="0.3">
      <c r="A6" s="15" t="s">
        <v>15</v>
      </c>
      <c r="B6" s="15" t="s">
        <v>40</v>
      </c>
      <c r="C6" s="15" t="s">
        <v>41</v>
      </c>
      <c r="D6" s="15" t="s">
        <v>18</v>
      </c>
      <c r="E6" s="16">
        <v>13.3</v>
      </c>
      <c r="F6" s="16">
        <v>13.8</v>
      </c>
      <c r="G6" s="16"/>
      <c r="H6" s="16"/>
      <c r="I6" s="16">
        <f>E6+G6+H6</f>
        <v>13.3</v>
      </c>
      <c r="J6" s="17">
        <v>55</v>
      </c>
      <c r="K6" s="17">
        <f t="shared" si="0"/>
        <v>27.5</v>
      </c>
      <c r="L6" s="15" t="s">
        <v>46</v>
      </c>
      <c r="M6" s="16">
        <f>SUM(F6*J6)</f>
        <v>759</v>
      </c>
      <c r="N6" s="21"/>
      <c r="O6" s="19" t="s">
        <v>64</v>
      </c>
      <c r="P6" s="19" t="s">
        <v>85</v>
      </c>
      <c r="Q6" s="19" t="s">
        <v>86</v>
      </c>
    </row>
    <row r="7" spans="1:17" s="22" customFormat="1" ht="28.5" customHeight="1" x14ac:dyDescent="0.3">
      <c r="A7" s="15" t="s">
        <v>16</v>
      </c>
      <c r="B7" s="15" t="s">
        <v>38</v>
      </c>
      <c r="C7" s="15" t="s">
        <v>39</v>
      </c>
      <c r="D7" s="15" t="s">
        <v>18</v>
      </c>
      <c r="E7" s="16">
        <v>13.3</v>
      </c>
      <c r="F7" s="16">
        <v>13.8</v>
      </c>
      <c r="G7" s="16"/>
      <c r="H7" s="16"/>
      <c r="I7" s="16">
        <f>E7+G7+H7</f>
        <v>13.3</v>
      </c>
      <c r="J7" s="17">
        <v>1695</v>
      </c>
      <c r="K7" s="17" t="s">
        <v>95</v>
      </c>
      <c r="L7" s="15" t="s">
        <v>46</v>
      </c>
      <c r="M7" s="16">
        <f>SUM(F7*J7)</f>
        <v>23391</v>
      </c>
      <c r="N7" s="21"/>
      <c r="O7" s="23" t="s">
        <v>90</v>
      </c>
      <c r="P7" s="23" t="s">
        <v>91</v>
      </c>
      <c r="Q7" s="23" t="s">
        <v>92</v>
      </c>
    </row>
    <row r="8" spans="1:17" s="22" customFormat="1" ht="28.5" customHeight="1" x14ac:dyDescent="0.3">
      <c r="A8" s="15" t="s">
        <v>14</v>
      </c>
      <c r="B8" s="15" t="s">
        <v>23</v>
      </c>
      <c r="C8" s="15" t="s">
        <v>24</v>
      </c>
      <c r="D8" s="15" t="s">
        <v>17</v>
      </c>
      <c r="E8" s="16">
        <v>13.3</v>
      </c>
      <c r="F8" s="16">
        <v>13.8</v>
      </c>
      <c r="G8" s="16"/>
      <c r="H8" s="16"/>
      <c r="I8" s="16">
        <f>E8+G8+H8</f>
        <v>13.3</v>
      </c>
      <c r="J8" s="17">
        <v>1290</v>
      </c>
      <c r="K8" s="17">
        <f t="shared" si="0"/>
        <v>645</v>
      </c>
      <c r="L8" s="15" t="s">
        <v>46</v>
      </c>
      <c r="M8" s="16">
        <f>SUM(F8*J8)</f>
        <v>17802</v>
      </c>
      <c r="N8" s="21"/>
      <c r="O8" s="19" t="s">
        <v>50</v>
      </c>
      <c r="P8" s="19" t="s">
        <v>51</v>
      </c>
      <c r="Q8" s="19" t="s">
        <v>53</v>
      </c>
    </row>
    <row r="9" spans="1:17" s="22" customFormat="1" ht="28.5" customHeight="1" x14ac:dyDescent="0.3">
      <c r="A9" s="15" t="s">
        <v>12</v>
      </c>
      <c r="B9" s="15" t="s">
        <v>25</v>
      </c>
      <c r="C9" s="15" t="s">
        <v>26</v>
      </c>
      <c r="D9" s="15" t="s">
        <v>18</v>
      </c>
      <c r="E9" s="16">
        <v>13.5</v>
      </c>
      <c r="F9" s="16">
        <v>13.8</v>
      </c>
      <c r="G9" s="16"/>
      <c r="H9" s="16"/>
      <c r="I9" s="16">
        <f>E9+G9+H9</f>
        <v>13.5</v>
      </c>
      <c r="J9" s="17">
        <v>150</v>
      </c>
      <c r="K9" s="17">
        <f t="shared" si="0"/>
        <v>75</v>
      </c>
      <c r="L9" s="15" t="s">
        <v>46</v>
      </c>
      <c r="M9" s="16">
        <f>SUM(F9*J9)</f>
        <v>2070</v>
      </c>
      <c r="N9" s="21"/>
      <c r="O9" s="19" t="s">
        <v>50</v>
      </c>
      <c r="P9" s="19" t="s">
        <v>51</v>
      </c>
      <c r="Q9" s="19" t="s">
        <v>53</v>
      </c>
    </row>
    <row r="10" spans="1:17" s="22" customFormat="1" ht="28.5" customHeight="1" x14ac:dyDescent="0.3">
      <c r="A10" s="15" t="s">
        <v>19</v>
      </c>
      <c r="B10" s="15" t="s">
        <v>34</v>
      </c>
      <c r="C10" s="15" t="s">
        <v>35</v>
      </c>
      <c r="D10" s="15" t="s">
        <v>18</v>
      </c>
      <c r="E10" s="16">
        <v>13.5</v>
      </c>
      <c r="F10" s="16">
        <v>13.8</v>
      </c>
      <c r="G10" s="16"/>
      <c r="H10" s="16"/>
      <c r="I10" s="16">
        <f>E10+G10+H10</f>
        <v>13.5</v>
      </c>
      <c r="J10" s="17">
        <v>50</v>
      </c>
      <c r="K10" s="17">
        <f t="shared" si="0"/>
        <v>25</v>
      </c>
      <c r="L10" s="15" t="s">
        <v>46</v>
      </c>
      <c r="M10" s="16">
        <f>SUM(F10*J10)</f>
        <v>690</v>
      </c>
      <c r="N10" s="21"/>
      <c r="O10" s="24" t="s">
        <v>50</v>
      </c>
      <c r="P10" s="19" t="s">
        <v>51</v>
      </c>
      <c r="Q10" s="19" t="s">
        <v>53</v>
      </c>
    </row>
    <row r="11" spans="1:17" s="22" customFormat="1" ht="28.5" customHeight="1" x14ac:dyDescent="0.3">
      <c r="A11" s="15" t="s">
        <v>14</v>
      </c>
      <c r="B11" s="15" t="s">
        <v>36</v>
      </c>
      <c r="C11" s="15" t="s">
        <v>37</v>
      </c>
      <c r="D11" s="15" t="s">
        <v>17</v>
      </c>
      <c r="E11" s="16">
        <v>25</v>
      </c>
      <c r="F11" s="16">
        <v>25</v>
      </c>
      <c r="G11" s="16"/>
      <c r="H11" s="16"/>
      <c r="I11" s="16">
        <f>E11+G11+H11</f>
        <v>25</v>
      </c>
      <c r="J11" s="17">
        <v>212</v>
      </c>
      <c r="K11" s="17"/>
      <c r="L11" s="15" t="s">
        <v>46</v>
      </c>
      <c r="M11" s="16">
        <f>SUM(F11*J11)</f>
        <v>5300</v>
      </c>
      <c r="N11" s="21"/>
      <c r="O11" s="25" t="s">
        <v>84</v>
      </c>
      <c r="P11" s="19" t="s">
        <v>87</v>
      </c>
      <c r="Q11" s="19" t="s">
        <v>88</v>
      </c>
    </row>
    <row r="12" spans="1:17" s="22" customFormat="1" ht="28.5" customHeight="1" x14ac:dyDescent="0.3">
      <c r="A12" s="15" t="s">
        <v>20</v>
      </c>
      <c r="B12" s="15" t="s">
        <v>29</v>
      </c>
      <c r="C12" s="15" t="s">
        <v>30</v>
      </c>
      <c r="D12" s="15" t="s">
        <v>18</v>
      </c>
      <c r="E12" s="16">
        <v>35</v>
      </c>
      <c r="F12" s="16">
        <v>32.799999999999997</v>
      </c>
      <c r="G12" s="16"/>
      <c r="H12" s="16"/>
      <c r="I12" s="16">
        <f>E12+G12+H12</f>
        <v>35</v>
      </c>
      <c r="J12" s="17">
        <v>1017</v>
      </c>
      <c r="K12" s="17"/>
      <c r="L12" s="15" t="s">
        <v>46</v>
      </c>
      <c r="M12" s="16">
        <f>SUM(F12*J12)</f>
        <v>33357.599999999999</v>
      </c>
      <c r="N12" s="21"/>
      <c r="O12" s="19" t="s">
        <v>79</v>
      </c>
      <c r="P12" s="19" t="s">
        <v>87</v>
      </c>
      <c r="Q12" s="19" t="s">
        <v>88</v>
      </c>
    </row>
    <row r="13" spans="1:17" s="22" customFormat="1" ht="28.5" customHeight="1" x14ac:dyDescent="0.3">
      <c r="A13" s="15" t="s">
        <v>22</v>
      </c>
      <c r="B13" s="15" t="s">
        <v>44</v>
      </c>
      <c r="C13" s="15" t="s">
        <v>45</v>
      </c>
      <c r="D13" s="15" t="s">
        <v>17</v>
      </c>
      <c r="E13" s="16">
        <v>35</v>
      </c>
      <c r="F13" s="16">
        <v>32.799999999999997</v>
      </c>
      <c r="G13" s="16"/>
      <c r="H13" s="16"/>
      <c r="I13" s="16">
        <f>E13+G13+H13</f>
        <v>35</v>
      </c>
      <c r="J13" s="17">
        <v>997</v>
      </c>
      <c r="K13" s="17"/>
      <c r="L13" s="15" t="s">
        <v>46</v>
      </c>
      <c r="M13" s="16">
        <f>SUM(F13*J13)</f>
        <v>32701.599999999999</v>
      </c>
      <c r="N13" s="21"/>
      <c r="O13" s="19" t="s">
        <v>81</v>
      </c>
      <c r="P13" s="23" t="s">
        <v>93</v>
      </c>
      <c r="Q13" s="23" t="s">
        <v>94</v>
      </c>
    </row>
    <row r="14" spans="1:17" s="20" customFormat="1" ht="28.5" customHeight="1" x14ac:dyDescent="0.3">
      <c r="M14" s="26">
        <f>SUM(M4:M13)</f>
        <v>127387.20000000001</v>
      </c>
      <c r="N14" s="26"/>
      <c r="O14" s="27"/>
      <c r="P14" s="27"/>
      <c r="Q14" s="27"/>
    </row>
  </sheetData>
  <autoFilter ref="A2:Q2" xr:uid="{364EA394-29A9-4448-8C1F-8AB40AEAF5CC}"/>
  <sortState xmlns:xlrd2="http://schemas.microsoft.com/office/spreadsheetml/2017/richdata2" ref="B3:Q13">
    <sortCondition ref="O3:O13"/>
    <sortCondition descending="1" ref="J3:J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5F2-B568-439E-9459-AA823230141E}">
  <dimension ref="A1:J21"/>
  <sheetViews>
    <sheetView workbookViewId="0">
      <selection activeCell="F11" sqref="F11"/>
    </sheetView>
  </sheetViews>
  <sheetFormatPr defaultRowHeight="14.4" x14ac:dyDescent="0.3"/>
  <cols>
    <col min="2" max="2" width="19.6640625" style="6" bestFit="1" customWidth="1"/>
    <col min="3" max="4" width="15.33203125" style="6" customWidth="1"/>
    <col min="5" max="6" width="17.6640625" style="6" customWidth="1"/>
    <col min="7" max="7" width="21.109375" style="6" bestFit="1" customWidth="1"/>
    <col min="8" max="8" width="15.109375" style="6" customWidth="1"/>
    <col min="9" max="9" width="17.6640625" style="6" customWidth="1"/>
    <col min="10" max="10" width="75.33203125" style="6" customWidth="1"/>
  </cols>
  <sheetData>
    <row r="1" spans="1:10" ht="21" x14ac:dyDescent="0.4">
      <c r="A1" s="5" t="s">
        <v>54</v>
      </c>
    </row>
    <row r="3" spans="1:10" s="7" customFormat="1" ht="28.8" x14ac:dyDescent="0.3">
      <c r="B3" s="7" t="s">
        <v>55</v>
      </c>
      <c r="C3" s="7" t="s">
        <v>56</v>
      </c>
      <c r="D3" s="7" t="s">
        <v>57</v>
      </c>
      <c r="E3" s="7" t="s">
        <v>58</v>
      </c>
      <c r="F3" s="7" t="s">
        <v>59</v>
      </c>
      <c r="G3" s="7" t="s">
        <v>60</v>
      </c>
      <c r="H3" s="7" t="s">
        <v>61</v>
      </c>
      <c r="I3" s="7" t="s">
        <v>62</v>
      </c>
      <c r="J3" s="7" t="s">
        <v>63</v>
      </c>
    </row>
    <row r="4" spans="1:10" ht="28.8" x14ac:dyDescent="0.3">
      <c r="B4" s="6" t="s">
        <v>64</v>
      </c>
      <c r="C4" s="6">
        <v>1695</v>
      </c>
      <c r="D4" s="6">
        <f t="shared" ref="D4:D11" si="0">C4/2</f>
        <v>847.5</v>
      </c>
      <c r="E4" s="6" t="s">
        <v>38</v>
      </c>
      <c r="F4" s="6" t="s">
        <v>65</v>
      </c>
      <c r="G4" s="6" t="s">
        <v>66</v>
      </c>
      <c r="J4" s="8" t="s">
        <v>67</v>
      </c>
    </row>
    <row r="5" spans="1:10" x14ac:dyDescent="0.3">
      <c r="B5" s="6" t="s">
        <v>64</v>
      </c>
      <c r="C5" s="6">
        <v>1290</v>
      </c>
      <c r="D5" s="6">
        <f t="shared" si="0"/>
        <v>645</v>
      </c>
      <c r="E5" s="6">
        <v>165566</v>
      </c>
      <c r="F5" s="6" t="s">
        <v>68</v>
      </c>
      <c r="G5" s="6" t="s">
        <v>66</v>
      </c>
      <c r="J5" s="6" t="s">
        <v>69</v>
      </c>
    </row>
    <row r="6" spans="1:10" x14ac:dyDescent="0.3">
      <c r="B6" s="6" t="s">
        <v>64</v>
      </c>
      <c r="C6" s="6">
        <v>531</v>
      </c>
      <c r="D6" s="6">
        <f t="shared" si="0"/>
        <v>265.5</v>
      </c>
      <c r="E6" s="6" t="s">
        <v>31</v>
      </c>
      <c r="F6" s="6" t="s">
        <v>70</v>
      </c>
      <c r="G6" s="6" t="s">
        <v>66</v>
      </c>
      <c r="H6" s="6" t="s">
        <v>71</v>
      </c>
      <c r="I6" s="6" t="s">
        <v>72</v>
      </c>
    </row>
    <row r="7" spans="1:10" x14ac:dyDescent="0.3">
      <c r="B7" s="6" t="s">
        <v>64</v>
      </c>
      <c r="C7" s="6">
        <v>455</v>
      </c>
      <c r="D7" s="6">
        <f t="shared" si="0"/>
        <v>227.5</v>
      </c>
      <c r="E7" s="6">
        <v>162044</v>
      </c>
      <c r="F7" s="6" t="s">
        <v>73</v>
      </c>
      <c r="G7" s="6" t="s">
        <v>66</v>
      </c>
      <c r="H7" s="6" t="s">
        <v>71</v>
      </c>
      <c r="I7" s="6" t="s">
        <v>72</v>
      </c>
    </row>
    <row r="8" spans="1:10" x14ac:dyDescent="0.3">
      <c r="B8" s="6" t="s">
        <v>64</v>
      </c>
      <c r="C8" s="6">
        <v>365</v>
      </c>
      <c r="D8" s="6">
        <f t="shared" si="0"/>
        <v>182.5</v>
      </c>
      <c r="E8" s="6">
        <v>161773</v>
      </c>
      <c r="F8" s="6" t="s">
        <v>74</v>
      </c>
      <c r="G8" s="6" t="s">
        <v>66</v>
      </c>
      <c r="H8" s="6" t="s">
        <v>71</v>
      </c>
      <c r="I8" s="6" t="s">
        <v>72</v>
      </c>
    </row>
    <row r="9" spans="1:10" x14ac:dyDescent="0.3">
      <c r="B9" s="6" t="s">
        <v>64</v>
      </c>
      <c r="C9" s="6">
        <v>150</v>
      </c>
      <c r="D9" s="6">
        <f t="shared" si="0"/>
        <v>75</v>
      </c>
      <c r="E9" s="6">
        <v>169469</v>
      </c>
      <c r="F9" s="6" t="s">
        <v>75</v>
      </c>
      <c r="G9" s="6" t="s">
        <v>76</v>
      </c>
      <c r="J9" s="9" t="s">
        <v>77</v>
      </c>
    </row>
    <row r="10" spans="1:10" x14ac:dyDescent="0.3">
      <c r="B10" s="6" t="s">
        <v>64</v>
      </c>
      <c r="C10" s="6">
        <v>55</v>
      </c>
      <c r="D10" s="6">
        <f t="shared" si="0"/>
        <v>27.5</v>
      </c>
      <c r="E10" s="6">
        <v>168889</v>
      </c>
      <c r="F10" s="6" t="s">
        <v>89</v>
      </c>
      <c r="G10" s="6" t="s">
        <v>66</v>
      </c>
      <c r="H10" s="6" t="s">
        <v>71</v>
      </c>
      <c r="I10" s="6" t="s">
        <v>72</v>
      </c>
    </row>
    <row r="11" spans="1:10" x14ac:dyDescent="0.3">
      <c r="B11" s="6" t="s">
        <v>64</v>
      </c>
      <c r="C11" s="6">
        <v>50</v>
      </c>
      <c r="D11" s="6">
        <f t="shared" si="0"/>
        <v>25</v>
      </c>
      <c r="E11" s="6">
        <v>169499</v>
      </c>
      <c r="F11" s="6" t="s">
        <v>78</v>
      </c>
      <c r="G11" s="6" t="s">
        <v>76</v>
      </c>
      <c r="J11" s="9" t="s">
        <v>77</v>
      </c>
    </row>
    <row r="12" spans="1:10" x14ac:dyDescent="0.3">
      <c r="C12" s="6">
        <f>SUM(C4:C11)</f>
        <v>4591</v>
      </c>
    </row>
    <row r="14" spans="1:10" x14ac:dyDescent="0.3">
      <c r="B14" s="10">
        <f>(1896+6)-C14</f>
        <v>496</v>
      </c>
      <c r="C14" s="6">
        <f>SUMIF($H$4:$H$11,H14,$C$4:$C$11)</f>
        <v>1406</v>
      </c>
      <c r="H14" s="6" t="s">
        <v>71</v>
      </c>
    </row>
    <row r="15" spans="1:10" x14ac:dyDescent="0.3">
      <c r="C15" s="6">
        <f>SUMIF($H$4:$H$11,H15,$C$4:$C$11)</f>
        <v>0</v>
      </c>
      <c r="H15" s="6" t="s">
        <v>50</v>
      </c>
    </row>
    <row r="18" spans="2:10" x14ac:dyDescent="0.3">
      <c r="B18" s="6" t="s">
        <v>79</v>
      </c>
      <c r="C18" s="6">
        <v>1017</v>
      </c>
      <c r="D18" s="6">
        <v>1017</v>
      </c>
      <c r="E18" s="6">
        <v>168354</v>
      </c>
      <c r="F18" s="6" t="s">
        <v>73</v>
      </c>
      <c r="G18" s="6" t="s">
        <v>66</v>
      </c>
      <c r="H18" s="6" t="s">
        <v>80</v>
      </c>
    </row>
    <row r="19" spans="2:10" ht="129.6" x14ac:dyDescent="0.3">
      <c r="B19" s="6" t="s">
        <v>81</v>
      </c>
      <c r="C19" s="6">
        <v>997</v>
      </c>
      <c r="D19" s="6">
        <v>997</v>
      </c>
      <c r="E19" s="6">
        <v>167720</v>
      </c>
      <c r="F19" s="6" t="s">
        <v>82</v>
      </c>
      <c r="G19" s="6" t="s">
        <v>66</v>
      </c>
      <c r="J19" s="11" t="s">
        <v>83</v>
      </c>
    </row>
    <row r="21" spans="2:10" x14ac:dyDescent="0.3">
      <c r="B21" s="6" t="s">
        <v>84</v>
      </c>
      <c r="C21" s="6">
        <v>212</v>
      </c>
      <c r="D21" s="6">
        <v>212</v>
      </c>
      <c r="E21" s="6">
        <v>166929</v>
      </c>
      <c r="F21" s="6" t="s">
        <v>65</v>
      </c>
      <c r="G21" s="6" t="s">
        <v>66</v>
      </c>
      <c r="H21" s="6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Mag-Saz PO</vt:lpstr>
      <vt:lpstr>iSEE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Owens-Paul</dc:creator>
  <cp:lastModifiedBy>Aleah Quast</cp:lastModifiedBy>
  <dcterms:created xsi:type="dcterms:W3CDTF">2021-03-17T21:16:06Z</dcterms:created>
  <dcterms:modified xsi:type="dcterms:W3CDTF">2021-07-30T13:46:38Z</dcterms:modified>
</cp:coreProperties>
</file>